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68" windowHeight="9060" activeTab="2"/>
  </bookViews>
  <sheets>
    <sheet name="After" sheetId="2" r:id="rId1"/>
    <sheet name="Before" sheetId="1" r:id="rId2"/>
    <sheet name="2019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3" l="1"/>
  <c r="S11" i="3"/>
  <c r="T11" i="3"/>
  <c r="U11" i="3"/>
  <c r="R10" i="3"/>
  <c r="S10" i="3" s="1"/>
  <c r="T10" i="3" s="1"/>
  <c r="U10" i="3" s="1"/>
  <c r="D12" i="3"/>
  <c r="D19" i="3" s="1"/>
  <c r="D22" i="3" s="1"/>
  <c r="G11" i="3"/>
  <c r="H11" i="3"/>
  <c r="I11" i="3"/>
  <c r="J11" i="3"/>
  <c r="G10" i="3"/>
  <c r="H10" i="3"/>
  <c r="I10" i="3"/>
  <c r="J10" i="3" s="1"/>
  <c r="O32" i="3"/>
  <c r="N32" i="3"/>
  <c r="M32" i="3"/>
  <c r="D32" i="3"/>
  <c r="C32" i="3"/>
  <c r="B32" i="3"/>
  <c r="O12" i="3"/>
  <c r="O19" i="3" s="1"/>
  <c r="O22" i="3" s="1"/>
  <c r="N12" i="3"/>
  <c r="N19" i="3" s="1"/>
  <c r="N22" i="3" s="1"/>
  <c r="M12" i="3"/>
  <c r="M19" i="3" s="1"/>
  <c r="M22" i="3" s="1"/>
  <c r="C12" i="3"/>
  <c r="C19" i="3" s="1"/>
  <c r="C22" i="3" s="1"/>
  <c r="B12" i="3"/>
  <c r="B19" i="3" s="1"/>
  <c r="B22" i="3" s="1"/>
  <c r="R9" i="3"/>
  <c r="S9" i="3" s="1"/>
  <c r="T9" i="3" s="1"/>
  <c r="U9" i="3" s="1"/>
  <c r="G9" i="3"/>
  <c r="H9" i="3" s="1"/>
  <c r="I9" i="3" s="1"/>
  <c r="J9" i="3" s="1"/>
  <c r="R8" i="3"/>
  <c r="S8" i="3" s="1"/>
  <c r="T8" i="3" s="1"/>
  <c r="U8" i="3" s="1"/>
  <c r="G8" i="3"/>
  <c r="H8" i="3" s="1"/>
  <c r="I8" i="3" s="1"/>
  <c r="J8" i="3" s="1"/>
  <c r="R7" i="3"/>
  <c r="S7" i="3" s="1"/>
  <c r="T7" i="3" s="1"/>
  <c r="U7" i="3" s="1"/>
  <c r="G7" i="3"/>
  <c r="H7" i="3" s="1"/>
  <c r="I7" i="3" s="1"/>
  <c r="J7" i="3" s="1"/>
  <c r="R6" i="3"/>
  <c r="S6" i="3" s="1"/>
  <c r="T6" i="3" s="1"/>
  <c r="U6" i="3" s="1"/>
  <c r="G6" i="3"/>
  <c r="H6" i="3" s="1"/>
  <c r="I6" i="3" s="1"/>
  <c r="J6" i="3" s="1"/>
  <c r="R5" i="3"/>
  <c r="S5" i="3" s="1"/>
  <c r="T5" i="3" s="1"/>
  <c r="U5" i="3" s="1"/>
  <c r="G5" i="3"/>
  <c r="H5" i="3" s="1"/>
  <c r="I5" i="3" s="1"/>
  <c r="J5" i="3" s="1"/>
  <c r="G12" i="3" l="1"/>
  <c r="R12" i="3"/>
  <c r="O32" i="2"/>
  <c r="N32" i="2"/>
  <c r="M32" i="2"/>
  <c r="D32" i="2"/>
  <c r="C32" i="2"/>
  <c r="B32" i="2"/>
  <c r="O12" i="2"/>
  <c r="O19" i="2" s="1"/>
  <c r="O22" i="2" s="1"/>
  <c r="N12" i="2"/>
  <c r="N19" i="2" s="1"/>
  <c r="N22" i="2" s="1"/>
  <c r="M12" i="2"/>
  <c r="M19" i="2" s="1"/>
  <c r="M22" i="2" s="1"/>
  <c r="D12" i="2"/>
  <c r="D19" i="2" s="1"/>
  <c r="D22" i="2" s="1"/>
  <c r="C12" i="2"/>
  <c r="C19" i="2" s="1"/>
  <c r="C22" i="2" s="1"/>
  <c r="B12" i="2"/>
  <c r="B19" i="2" s="1"/>
  <c r="B22" i="2" s="1"/>
  <c r="R11" i="2"/>
  <c r="S11" i="2" s="1"/>
  <c r="T11" i="2" s="1"/>
  <c r="U11" i="2" s="1"/>
  <c r="G11" i="2"/>
  <c r="H11" i="2" s="1"/>
  <c r="I11" i="2" s="1"/>
  <c r="J11" i="2" s="1"/>
  <c r="R9" i="2"/>
  <c r="S9" i="2" s="1"/>
  <c r="T9" i="2" s="1"/>
  <c r="U9" i="2" s="1"/>
  <c r="G9" i="2"/>
  <c r="H9" i="2" s="1"/>
  <c r="I9" i="2" s="1"/>
  <c r="J9" i="2" s="1"/>
  <c r="R8" i="2"/>
  <c r="S8" i="2" s="1"/>
  <c r="T8" i="2" s="1"/>
  <c r="U8" i="2" s="1"/>
  <c r="G8" i="2"/>
  <c r="H8" i="2" s="1"/>
  <c r="I8" i="2" s="1"/>
  <c r="J8" i="2" s="1"/>
  <c r="R7" i="2"/>
  <c r="S7" i="2" s="1"/>
  <c r="T7" i="2" s="1"/>
  <c r="U7" i="2" s="1"/>
  <c r="G7" i="2"/>
  <c r="H7" i="2" s="1"/>
  <c r="I7" i="2" s="1"/>
  <c r="J7" i="2" s="1"/>
  <c r="R6" i="2"/>
  <c r="S6" i="2" s="1"/>
  <c r="T6" i="2" s="1"/>
  <c r="U6" i="2" s="1"/>
  <c r="G6" i="2"/>
  <c r="H6" i="2" s="1"/>
  <c r="I6" i="2" s="1"/>
  <c r="J6" i="2" s="1"/>
  <c r="R5" i="2"/>
  <c r="S5" i="2" s="1"/>
  <c r="T5" i="2" s="1"/>
  <c r="U5" i="2" s="1"/>
  <c r="G5" i="2"/>
  <c r="H5" i="2" s="1"/>
  <c r="I5" i="2" s="1"/>
  <c r="J5" i="2" s="1"/>
  <c r="R17" i="2" l="1"/>
  <c r="G17" i="2"/>
  <c r="O31" i="1"/>
  <c r="N31" i="1"/>
  <c r="M31" i="1"/>
  <c r="C31" i="1"/>
  <c r="D31" i="1"/>
  <c r="B31" i="1"/>
  <c r="R10" i="1"/>
  <c r="S10" i="1" s="1"/>
  <c r="T10" i="1" s="1"/>
  <c r="U10" i="1" s="1"/>
  <c r="R9" i="1"/>
  <c r="S9" i="1" s="1"/>
  <c r="T9" i="1" s="1"/>
  <c r="U9" i="1" s="1"/>
  <c r="R8" i="1"/>
  <c r="S8" i="1" s="1"/>
  <c r="T8" i="1" s="1"/>
  <c r="U8" i="1" s="1"/>
  <c r="R7" i="1"/>
  <c r="S7" i="1" s="1"/>
  <c r="T7" i="1" s="1"/>
  <c r="U7" i="1" s="1"/>
  <c r="R6" i="1"/>
  <c r="S6" i="1" s="1"/>
  <c r="T6" i="1" s="1"/>
  <c r="U6" i="1" s="1"/>
  <c r="R5" i="1"/>
  <c r="S5" i="1" s="1"/>
  <c r="T5" i="1" s="1"/>
  <c r="U5" i="1" s="1"/>
  <c r="R16" i="1" s="1"/>
  <c r="N18" i="1"/>
  <c r="N21" i="1" s="1"/>
  <c r="O11" i="1"/>
  <c r="O18" i="1" s="1"/>
  <c r="O21" i="1" s="1"/>
  <c r="N11" i="1"/>
  <c r="M11" i="1"/>
  <c r="M18" i="1" s="1"/>
  <c r="M21" i="1" s="1"/>
  <c r="D18" i="1"/>
  <c r="D21" i="1" s="1"/>
  <c r="H8" i="1"/>
  <c r="I8" i="1" s="1"/>
  <c r="J8" i="1" s="1"/>
  <c r="G6" i="1"/>
  <c r="H6" i="1" s="1"/>
  <c r="I6" i="1" s="1"/>
  <c r="J6" i="1" s="1"/>
  <c r="G7" i="1"/>
  <c r="H7" i="1" s="1"/>
  <c r="I7" i="1" s="1"/>
  <c r="J7" i="1" s="1"/>
  <c r="G8" i="1"/>
  <c r="G9" i="1"/>
  <c r="H9" i="1" s="1"/>
  <c r="I9" i="1" s="1"/>
  <c r="J9" i="1" s="1"/>
  <c r="G10" i="1"/>
  <c r="H10" i="1" s="1"/>
  <c r="I10" i="1" s="1"/>
  <c r="J10" i="1" s="1"/>
  <c r="G5" i="1"/>
  <c r="H5" i="1" s="1"/>
  <c r="I5" i="1" s="1"/>
  <c r="J5" i="1" s="1"/>
  <c r="G16" i="1" s="1"/>
  <c r="C11" i="1"/>
  <c r="C18" i="1" s="1"/>
  <c r="C21" i="1" s="1"/>
  <c r="D11" i="1"/>
  <c r="B11" i="1"/>
  <c r="B18" i="1" s="1"/>
  <c r="B21" i="1" s="1"/>
</calcChain>
</file>

<file path=xl/sharedStrings.xml><?xml version="1.0" encoding="utf-8"?>
<sst xmlns="http://schemas.openxmlformats.org/spreadsheetml/2006/main" count="157" uniqueCount="33">
  <si>
    <t>Rotor 1</t>
  </si>
  <si>
    <t>Face 1</t>
  </si>
  <si>
    <t>Face 2</t>
  </si>
  <si>
    <t>Face 3</t>
  </si>
  <si>
    <t>R1 RPM</t>
  </si>
  <si>
    <t>s/Face</t>
  </si>
  <si>
    <t>s/rotor rpm</t>
  </si>
  <si>
    <t>rotor rpm</t>
  </si>
  <si>
    <t>shaft rpm</t>
  </si>
  <si>
    <t>RAW</t>
  </si>
  <si>
    <t>ADJUSTED</t>
  </si>
  <si>
    <t>PSI adjusted for sensor dead space</t>
  </si>
  <si>
    <t>Rotor 2</t>
  </si>
  <si>
    <t>R2 RPM</t>
  </si>
  <si>
    <t>RPM</t>
  </si>
  <si>
    <t>kg/cm2</t>
  </si>
  <si>
    <t>Normalized to 250 rpm (foxed.ca)</t>
  </si>
  <si>
    <t>History</t>
  </si>
  <si>
    <t>Peak time (s)</t>
  </si>
  <si>
    <t>psi</t>
  </si>
  <si>
    <t>Rotor 1 psi</t>
  </si>
  <si>
    <t>Rotor 2 psi</t>
  </si>
  <si>
    <t>avg</t>
  </si>
  <si>
    <t>R1 F1</t>
  </si>
  <si>
    <t>R1 F2</t>
  </si>
  <si>
    <t>R1 F3</t>
  </si>
  <si>
    <t>R2 F1</t>
  </si>
  <si>
    <t>R2 F2</t>
  </si>
  <si>
    <t>R2 F3</t>
  </si>
  <si>
    <t>km</t>
  </si>
  <si>
    <t>Guide</t>
  </si>
  <si>
    <t xml:space="preserve">From DATAQ viewer, write down the time (bottom left of screen) of the first peak, then the next peak, then the next.  You don't need the entire timeline, just 6-7 peaks to get the rpm.  </t>
  </si>
  <si>
    <t>From DATAQ viewer, pick a peak in the middle of the cranking run, and write down the pressure.  Then the next peak.  Then the next. Every 3 peaks form a line below, such that each column is 1 rotor face.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</si>
</sst>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6" formatCode="0.0"/>
    <numFmt numFmtId="171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Border="1"/>
    <xf numFmtId="0" fontId="0" fillId="0" borderId="1" xfId="0" applyBorder="1"/>
    <xf numFmtId="164" fontId="0" fillId="0" borderId="0" xfId="1" applyNumberFormat="1" applyFont="1"/>
    <xf numFmtId="0" fontId="2" fillId="0" borderId="0" xfId="0" applyFont="1"/>
    <xf numFmtId="43" fontId="0" fillId="0" borderId="0" xfId="0" applyNumberFormat="1"/>
    <xf numFmtId="0" fontId="0" fillId="0" borderId="0" xfId="0" applyFill="1" applyBorder="1"/>
    <xf numFmtId="0" fontId="0" fillId="2" borderId="0" xfId="0" applyFill="1"/>
    <xf numFmtId="14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/>
    <xf numFmtId="0" fontId="0" fillId="0" borderId="0" xfId="0" applyFill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6" xfId="0" applyFill="1" applyBorder="1"/>
    <xf numFmtId="0" fontId="0" fillId="0" borderId="7" xfId="0" applyFill="1" applyBorder="1"/>
    <xf numFmtId="0" fontId="2" fillId="2" borderId="0" xfId="0" applyFont="1" applyFill="1"/>
    <xf numFmtId="166" fontId="2" fillId="2" borderId="0" xfId="0" applyNumberFormat="1" applyFont="1" applyFill="1"/>
    <xf numFmtId="43" fontId="0" fillId="0" borderId="1" xfId="0" applyNumberFormat="1" applyBorder="1"/>
    <xf numFmtId="43" fontId="0" fillId="0" borderId="9" xfId="0" applyNumberFormat="1" applyBorder="1"/>
    <xf numFmtId="43" fontId="0" fillId="0" borderId="8" xfId="0" applyNumberFormat="1" applyBorder="1"/>
    <xf numFmtId="0" fontId="0" fillId="0" borderId="10" xfId="0" applyBorder="1"/>
    <xf numFmtId="164" fontId="0" fillId="0" borderId="11" xfId="1" applyNumberFormat="1" applyFont="1" applyBorder="1"/>
    <xf numFmtId="0" fontId="0" fillId="0" borderId="12" xfId="0" applyBorder="1"/>
    <xf numFmtId="0" fontId="0" fillId="4" borderId="0" xfId="0" applyFill="1"/>
    <xf numFmtId="0" fontId="2" fillId="4" borderId="0" xfId="0" applyFont="1" applyFill="1"/>
    <xf numFmtId="166" fontId="2" fillId="4" borderId="0" xfId="0" applyNumberFormat="1" applyFont="1" applyFill="1"/>
    <xf numFmtId="0" fontId="2" fillId="3" borderId="0" xfId="0" applyFont="1" applyFill="1" applyAlignment="1">
      <alignment horizontal="center"/>
    </xf>
    <xf numFmtId="2" fontId="0" fillId="0" borderId="0" xfId="0" applyNumberFormat="1" applyBorder="1"/>
    <xf numFmtId="2" fontId="0" fillId="0" borderId="1" xfId="0" applyNumberFormat="1" applyBorder="1"/>
    <xf numFmtId="171" fontId="0" fillId="0" borderId="0" xfId="1" applyNumberFormat="1" applyFont="1"/>
    <xf numFmtId="0" fontId="0" fillId="4" borderId="1" xfId="0" applyFill="1" applyBorder="1"/>
    <xf numFmtId="0" fontId="0" fillId="3" borderId="3" xfId="0" applyFill="1" applyBorder="1"/>
    <xf numFmtId="0" fontId="2" fillId="0" borderId="5" xfId="0" applyFont="1" applyBorder="1"/>
    <xf numFmtId="0" fontId="2" fillId="0" borderId="7" xfId="0" applyFont="1" applyBorder="1"/>
    <xf numFmtId="2" fontId="2" fillId="0" borderId="7" xfId="0" applyNumberFormat="1" applyFont="1" applyBorder="1"/>
    <xf numFmtId="2" fontId="2" fillId="0" borderId="9" xfId="0" applyNumberFormat="1" applyFont="1" applyBorder="1"/>
    <xf numFmtId="0" fontId="2" fillId="5" borderId="1" xfId="0" applyFont="1" applyFill="1" applyBorder="1" applyAlignment="1">
      <alignment horizontal="left" vertical="top"/>
    </xf>
    <xf numFmtId="0" fontId="0" fillId="5" borderId="1" xfId="0" applyFill="1" applyBorder="1"/>
    <xf numFmtId="0" fontId="0" fillId="5" borderId="10" xfId="0" applyFill="1" applyBorder="1" applyAlignment="1">
      <alignment horizontal="center" wrapText="1"/>
    </xf>
    <xf numFmtId="0" fontId="0" fillId="5" borderId="11" xfId="0" applyFill="1" applyBorder="1" applyAlignment="1">
      <alignment horizontal="center" wrapText="1"/>
    </xf>
    <xf numFmtId="0" fontId="0" fillId="5" borderId="12" xfId="0" applyFill="1" applyBorder="1" applyAlignment="1">
      <alignment horizontal="center" wrapText="1"/>
    </xf>
    <xf numFmtId="0" fontId="0" fillId="5" borderId="2" xfId="0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'2019'!$B$30</c:f>
              <c:strCache>
                <c:ptCount val="1"/>
                <c:pt idx="0">
                  <c:v>R1 F1</c:v>
                </c:pt>
              </c:strCache>
            </c:strRef>
          </c:tx>
          <c:marker>
            <c:symbol val="none"/>
          </c:marker>
          <c:cat>
            <c:numRef>
              <c:f>'2019'!$A$31:$A$34</c:f>
              <c:numCache>
                <c:formatCode>m/d/yyyy</c:formatCode>
                <c:ptCount val="4"/>
                <c:pt idx="0">
                  <c:v>41923</c:v>
                </c:pt>
                <c:pt idx="1">
                  <c:v>42624</c:v>
                </c:pt>
                <c:pt idx="2">
                  <c:v>42681</c:v>
                </c:pt>
                <c:pt idx="3">
                  <c:v>43653</c:v>
                </c:pt>
              </c:numCache>
            </c:numRef>
          </c:cat>
          <c:val>
            <c:numRef>
              <c:f>'2019'!$B$31:$B$34</c:f>
              <c:numCache>
                <c:formatCode>0.0</c:formatCode>
                <c:ptCount val="4"/>
                <c:pt idx="0">
                  <c:v>6.48</c:v>
                </c:pt>
                <c:pt idx="1">
                  <c:v>8</c:v>
                </c:pt>
                <c:pt idx="2">
                  <c:v>7.22</c:v>
                </c:pt>
                <c:pt idx="3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'2019'!$C$30</c:f>
              <c:strCache>
                <c:ptCount val="1"/>
                <c:pt idx="0">
                  <c:v>R1 F2</c:v>
                </c:pt>
              </c:strCache>
            </c:strRef>
          </c:tx>
          <c:marker>
            <c:symbol val="none"/>
          </c:marker>
          <c:cat>
            <c:numRef>
              <c:f>'2019'!$A$31:$A$34</c:f>
              <c:numCache>
                <c:formatCode>m/d/yyyy</c:formatCode>
                <c:ptCount val="4"/>
                <c:pt idx="0">
                  <c:v>41923</c:v>
                </c:pt>
                <c:pt idx="1">
                  <c:v>42624</c:v>
                </c:pt>
                <c:pt idx="2">
                  <c:v>42681</c:v>
                </c:pt>
                <c:pt idx="3">
                  <c:v>43653</c:v>
                </c:pt>
              </c:numCache>
            </c:numRef>
          </c:cat>
          <c:val>
            <c:numRef>
              <c:f>'2019'!$C$31:$C$34</c:f>
              <c:numCache>
                <c:formatCode>0.0</c:formatCode>
                <c:ptCount val="4"/>
                <c:pt idx="0">
                  <c:v>6.32</c:v>
                </c:pt>
                <c:pt idx="1">
                  <c:v>7.55</c:v>
                </c:pt>
                <c:pt idx="2">
                  <c:v>7.12</c:v>
                </c:pt>
                <c:pt idx="3">
                  <c:v>7.55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'2019'!$D$30</c:f>
              <c:strCache>
                <c:ptCount val="1"/>
                <c:pt idx="0">
                  <c:v>R1 F3</c:v>
                </c:pt>
              </c:strCache>
            </c:strRef>
          </c:tx>
          <c:marker>
            <c:symbol val="none"/>
          </c:marker>
          <c:cat>
            <c:numRef>
              <c:f>'2019'!$A$31:$A$34</c:f>
              <c:numCache>
                <c:formatCode>m/d/yyyy</c:formatCode>
                <c:ptCount val="4"/>
                <c:pt idx="0">
                  <c:v>41923</c:v>
                </c:pt>
                <c:pt idx="1">
                  <c:v>42624</c:v>
                </c:pt>
                <c:pt idx="2">
                  <c:v>42681</c:v>
                </c:pt>
                <c:pt idx="3">
                  <c:v>43653</c:v>
                </c:pt>
              </c:numCache>
            </c:numRef>
          </c:cat>
          <c:val>
            <c:numRef>
              <c:f>'2019'!$D$31:$D$34</c:f>
              <c:numCache>
                <c:formatCode>0.0</c:formatCode>
                <c:ptCount val="4"/>
                <c:pt idx="0">
                  <c:v>6.56</c:v>
                </c:pt>
                <c:pt idx="1">
                  <c:v>7.58</c:v>
                </c:pt>
                <c:pt idx="2">
                  <c:v>7.14</c:v>
                </c:pt>
                <c:pt idx="3">
                  <c:v>7.58</c:v>
                </c:pt>
              </c:numCache>
            </c:numRef>
          </c:val>
          <c:smooth val="0"/>
        </c:ser>
        <c:ser>
          <c:idx val="11"/>
          <c:order val="3"/>
          <c:tx>
            <c:strRef>
              <c:f>'2019'!$M$30</c:f>
              <c:strCache>
                <c:ptCount val="1"/>
                <c:pt idx="0">
                  <c:v>R2 F1</c:v>
                </c:pt>
              </c:strCache>
            </c:strRef>
          </c:tx>
          <c:marker>
            <c:symbol val="none"/>
          </c:marker>
          <c:cat>
            <c:numRef>
              <c:f>'2019'!$A$31:$A$34</c:f>
              <c:numCache>
                <c:formatCode>m/d/yyyy</c:formatCode>
                <c:ptCount val="4"/>
                <c:pt idx="0">
                  <c:v>41923</c:v>
                </c:pt>
                <c:pt idx="1">
                  <c:v>42624</c:v>
                </c:pt>
                <c:pt idx="2">
                  <c:v>42681</c:v>
                </c:pt>
                <c:pt idx="3">
                  <c:v>43653</c:v>
                </c:pt>
              </c:numCache>
            </c:numRef>
          </c:cat>
          <c:val>
            <c:numRef>
              <c:f>'2019'!$M$31:$M$34</c:f>
              <c:numCache>
                <c:formatCode>General</c:formatCode>
                <c:ptCount val="4"/>
                <c:pt idx="0">
                  <c:v>6.43</c:v>
                </c:pt>
                <c:pt idx="1">
                  <c:v>7.59</c:v>
                </c:pt>
                <c:pt idx="2">
                  <c:v>7.47</c:v>
                </c:pt>
                <c:pt idx="3">
                  <c:v>7.59</c:v>
                </c:pt>
              </c:numCache>
            </c:numRef>
          </c:val>
          <c:smooth val="0"/>
        </c:ser>
        <c:ser>
          <c:idx val="12"/>
          <c:order val="4"/>
          <c:tx>
            <c:strRef>
              <c:f>'2019'!$O$30</c:f>
              <c:strCache>
                <c:ptCount val="1"/>
                <c:pt idx="0">
                  <c:v>R2 F3</c:v>
                </c:pt>
              </c:strCache>
            </c:strRef>
          </c:tx>
          <c:marker>
            <c:symbol val="none"/>
          </c:marker>
          <c:cat>
            <c:numRef>
              <c:f>'2019'!$A$31:$A$34</c:f>
              <c:numCache>
                <c:formatCode>m/d/yyyy</c:formatCode>
                <c:ptCount val="4"/>
                <c:pt idx="0">
                  <c:v>41923</c:v>
                </c:pt>
                <c:pt idx="1">
                  <c:v>42624</c:v>
                </c:pt>
                <c:pt idx="2">
                  <c:v>42681</c:v>
                </c:pt>
                <c:pt idx="3">
                  <c:v>43653</c:v>
                </c:pt>
              </c:numCache>
            </c:numRef>
          </c:cat>
          <c:val>
            <c:numRef>
              <c:f>'2019'!$N$31:$N$34</c:f>
              <c:numCache>
                <c:formatCode>General</c:formatCode>
                <c:ptCount val="4"/>
                <c:pt idx="0">
                  <c:v>6.27</c:v>
                </c:pt>
                <c:pt idx="1">
                  <c:v>7.21</c:v>
                </c:pt>
                <c:pt idx="2">
                  <c:v>7.16</c:v>
                </c:pt>
                <c:pt idx="3">
                  <c:v>7.21</c:v>
                </c:pt>
              </c:numCache>
            </c:numRef>
          </c:val>
          <c:smooth val="0"/>
        </c:ser>
        <c:ser>
          <c:idx val="13"/>
          <c:order val="5"/>
          <c:marker>
            <c:symbol val="none"/>
          </c:marker>
          <c:cat>
            <c:numRef>
              <c:f>'2019'!$A$31:$A$34</c:f>
              <c:numCache>
                <c:formatCode>m/d/yyyy</c:formatCode>
                <c:ptCount val="4"/>
                <c:pt idx="0">
                  <c:v>41923</c:v>
                </c:pt>
                <c:pt idx="1">
                  <c:v>42624</c:v>
                </c:pt>
                <c:pt idx="2">
                  <c:v>42681</c:v>
                </c:pt>
                <c:pt idx="3">
                  <c:v>43653</c:v>
                </c:pt>
              </c:numCache>
            </c:numRef>
          </c:cat>
          <c:val>
            <c:numRef>
              <c:f>'2019'!$O$31:$O$34</c:f>
              <c:numCache>
                <c:formatCode>General</c:formatCode>
                <c:ptCount val="4"/>
                <c:pt idx="0">
                  <c:v>6.74</c:v>
                </c:pt>
                <c:pt idx="1">
                  <c:v>7.42</c:v>
                </c:pt>
                <c:pt idx="2">
                  <c:v>7.36</c:v>
                </c:pt>
                <c:pt idx="3">
                  <c:v>7.42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323328"/>
        <c:axId val="60324864"/>
      </c:lineChart>
      <c:dateAx>
        <c:axId val="603233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60324864"/>
        <c:crosses val="autoZero"/>
        <c:auto val="1"/>
        <c:lblOffset val="100"/>
        <c:baseTimeUnit val="months"/>
      </c:dateAx>
      <c:valAx>
        <c:axId val="6032486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603233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441960</xdr:colOff>
      <xdr:row>13</xdr:row>
      <xdr:rowOff>125730</xdr:rowOff>
    </xdr:from>
    <xdr:to>
      <xdr:col>24</xdr:col>
      <xdr:colOff>571500</xdr:colOff>
      <xdr:row>33</xdr:row>
      <xdr:rowOff>144780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3"/>
  <sheetViews>
    <sheetView topLeftCell="A10" zoomScaleNormal="100" workbookViewId="0">
      <selection activeCell="B26" sqref="B26:D26"/>
    </sheetView>
  </sheetViews>
  <sheetFormatPr defaultRowHeight="14.4" x14ac:dyDescent="0.3"/>
  <cols>
    <col min="1" max="1" width="12.44140625" customWidth="1"/>
    <col min="8" max="8" width="11.109375" bestFit="1" customWidth="1"/>
  </cols>
  <sheetData>
    <row r="2" spans="1:21" ht="15" x14ac:dyDescent="0.25">
      <c r="A2" s="4" t="s">
        <v>9</v>
      </c>
    </row>
    <row r="3" spans="1:21" ht="15" x14ac:dyDescent="0.25">
      <c r="B3" s="9" t="s">
        <v>0</v>
      </c>
      <c r="C3" s="9"/>
      <c r="D3" s="9"/>
      <c r="F3" t="s">
        <v>4</v>
      </c>
      <c r="G3" t="s">
        <v>5</v>
      </c>
      <c r="H3" t="s">
        <v>6</v>
      </c>
      <c r="I3" t="s">
        <v>7</v>
      </c>
      <c r="J3" t="s">
        <v>8</v>
      </c>
      <c r="M3" s="9" t="s">
        <v>12</v>
      </c>
      <c r="N3" s="9"/>
      <c r="O3" s="9"/>
      <c r="Q3" t="s">
        <v>13</v>
      </c>
      <c r="R3" t="s">
        <v>5</v>
      </c>
      <c r="S3" t="s">
        <v>6</v>
      </c>
      <c r="T3" t="s">
        <v>7</v>
      </c>
      <c r="U3" t="s">
        <v>8</v>
      </c>
    </row>
    <row r="4" spans="1:21" ht="15" x14ac:dyDescent="0.25">
      <c r="B4" t="s">
        <v>1</v>
      </c>
      <c r="C4" t="s">
        <v>2</v>
      </c>
      <c r="D4" t="s">
        <v>3</v>
      </c>
      <c r="F4">
        <v>88.733000000000004</v>
      </c>
      <c r="M4" t="s">
        <v>1</v>
      </c>
      <c r="N4" t="s">
        <v>2</v>
      </c>
      <c r="O4" t="s">
        <v>3</v>
      </c>
      <c r="Q4">
        <v>21.167000000000002</v>
      </c>
    </row>
    <row r="5" spans="1:21" ht="15" x14ac:dyDescent="0.25">
      <c r="B5" s="1">
        <v>104</v>
      </c>
      <c r="C5" s="1">
        <v>103</v>
      </c>
      <c r="D5" s="1">
        <v>106</v>
      </c>
      <c r="F5">
        <v>88.933000000000007</v>
      </c>
      <c r="G5">
        <f>F5-F4</f>
        <v>0.20000000000000284</v>
      </c>
      <c r="H5">
        <f>G5*3</f>
        <v>0.60000000000000853</v>
      </c>
      <c r="I5">
        <f>60/H5</f>
        <v>99.999999999998579</v>
      </c>
      <c r="J5">
        <f>I5*3</f>
        <v>299.99999999999574</v>
      </c>
      <c r="M5" s="1">
        <v>110</v>
      </c>
      <c r="N5" s="1">
        <v>104</v>
      </c>
      <c r="O5" s="1">
        <v>109.5</v>
      </c>
      <c r="Q5">
        <v>21.367000000000001</v>
      </c>
      <c r="R5">
        <f>Q5-Q4</f>
        <v>0.19999999999999929</v>
      </c>
      <c r="S5">
        <f>R5*3</f>
        <v>0.59999999999999787</v>
      </c>
      <c r="T5">
        <f>60/S5</f>
        <v>100.00000000000036</v>
      </c>
      <c r="U5">
        <f>T5*3</f>
        <v>300.00000000000108</v>
      </c>
    </row>
    <row r="6" spans="1:21" ht="15" x14ac:dyDescent="0.25">
      <c r="B6" s="1">
        <v>109.52</v>
      </c>
      <c r="C6" s="1">
        <v>106</v>
      </c>
      <c r="D6" s="1">
        <v>105</v>
      </c>
      <c r="F6">
        <v>89.15</v>
      </c>
      <c r="G6">
        <f t="shared" ref="G6:G9" si="0">F6-F5</f>
        <v>0.21699999999999875</v>
      </c>
      <c r="H6">
        <f t="shared" ref="H6:H11" si="1">G6*3</f>
        <v>0.65099999999999625</v>
      </c>
      <c r="I6">
        <f t="shared" ref="I6:I11" si="2">60/H6</f>
        <v>92.165898617512056</v>
      </c>
      <c r="J6">
        <f t="shared" ref="J6:J11" si="3">I6*3</f>
        <v>276.49769585253614</v>
      </c>
      <c r="M6" s="1">
        <v>107.3</v>
      </c>
      <c r="N6" s="1">
        <v>103</v>
      </c>
      <c r="O6" s="1">
        <v>112.45</v>
      </c>
      <c r="Q6">
        <v>21.567</v>
      </c>
      <c r="R6">
        <f t="shared" ref="R6:R9" si="4">Q6-Q5</f>
        <v>0.19999999999999929</v>
      </c>
      <c r="S6">
        <f t="shared" ref="S6:S11" si="5">R6*3</f>
        <v>0.59999999999999787</v>
      </c>
      <c r="T6">
        <f t="shared" ref="T6:T11" si="6">60/S6</f>
        <v>100.00000000000036</v>
      </c>
      <c r="U6">
        <f t="shared" ref="U6:U11" si="7">T6*3</f>
        <v>300.00000000000108</v>
      </c>
    </row>
    <row r="7" spans="1:21" ht="15" x14ac:dyDescent="0.25">
      <c r="B7" s="1">
        <v>103</v>
      </c>
      <c r="C7" s="1">
        <v>105</v>
      </c>
      <c r="D7" s="1">
        <v>103</v>
      </c>
      <c r="F7">
        <v>89.35</v>
      </c>
      <c r="G7">
        <f t="shared" si="0"/>
        <v>0.19999999999998863</v>
      </c>
      <c r="H7">
        <f t="shared" si="1"/>
        <v>0.59999999999996589</v>
      </c>
      <c r="I7">
        <f t="shared" si="2"/>
        <v>100.00000000000568</v>
      </c>
      <c r="J7">
        <f t="shared" si="3"/>
        <v>300.00000000001705</v>
      </c>
      <c r="M7" s="1">
        <v>112.45</v>
      </c>
      <c r="N7" s="1">
        <v>104</v>
      </c>
      <c r="O7" s="1">
        <v>108</v>
      </c>
      <c r="Q7">
        <v>21.766999999999999</v>
      </c>
      <c r="R7">
        <f t="shared" si="4"/>
        <v>0.19999999999999929</v>
      </c>
      <c r="S7">
        <f t="shared" si="5"/>
        <v>0.59999999999999787</v>
      </c>
      <c r="T7">
        <f t="shared" si="6"/>
        <v>100.00000000000036</v>
      </c>
      <c r="U7">
        <f t="shared" si="7"/>
        <v>300.00000000000108</v>
      </c>
    </row>
    <row r="8" spans="1:21" ht="15" x14ac:dyDescent="0.25">
      <c r="B8" s="1">
        <v>108</v>
      </c>
      <c r="C8" s="1">
        <v>107</v>
      </c>
      <c r="D8" s="1">
        <v>108</v>
      </c>
      <c r="F8">
        <v>89.55</v>
      </c>
      <c r="G8">
        <f t="shared" si="0"/>
        <v>0.20000000000000284</v>
      </c>
      <c r="H8">
        <f t="shared" si="1"/>
        <v>0.60000000000000853</v>
      </c>
      <c r="I8">
        <f t="shared" si="2"/>
        <v>99.999999999998579</v>
      </c>
      <c r="J8">
        <f t="shared" si="3"/>
        <v>299.99999999999574</v>
      </c>
      <c r="M8" s="6">
        <v>110</v>
      </c>
      <c r="N8" s="6">
        <v>108</v>
      </c>
      <c r="O8" s="6">
        <v>112.45</v>
      </c>
      <c r="Q8">
        <v>21.966999999999999</v>
      </c>
      <c r="R8">
        <f t="shared" si="4"/>
        <v>0.19999999999999929</v>
      </c>
      <c r="S8">
        <f t="shared" si="5"/>
        <v>0.59999999999999787</v>
      </c>
      <c r="T8">
        <f t="shared" si="6"/>
        <v>100.00000000000036</v>
      </c>
      <c r="U8">
        <f t="shared" si="7"/>
        <v>300.00000000000108</v>
      </c>
    </row>
    <row r="9" spans="1:21" ht="15" x14ac:dyDescent="0.25">
      <c r="B9" s="1">
        <v>108</v>
      </c>
      <c r="C9" s="1">
        <v>103</v>
      </c>
      <c r="D9" s="1">
        <v>100</v>
      </c>
      <c r="F9">
        <v>89.75</v>
      </c>
      <c r="G9">
        <f t="shared" si="0"/>
        <v>0.20000000000000284</v>
      </c>
      <c r="H9">
        <f t="shared" si="1"/>
        <v>0.60000000000000853</v>
      </c>
      <c r="I9">
        <f t="shared" si="2"/>
        <v>99.999999999998579</v>
      </c>
      <c r="J9">
        <f t="shared" si="3"/>
        <v>299.99999999999574</v>
      </c>
      <c r="M9" s="6">
        <v>112.45</v>
      </c>
      <c r="N9" s="6">
        <v>108</v>
      </c>
      <c r="O9" s="6">
        <v>110</v>
      </c>
      <c r="Q9">
        <v>22.183</v>
      </c>
      <c r="R9">
        <f t="shared" si="4"/>
        <v>0.21600000000000108</v>
      </c>
      <c r="S9">
        <f t="shared" si="5"/>
        <v>0.64800000000000324</v>
      </c>
      <c r="T9">
        <f t="shared" si="6"/>
        <v>92.592592592592126</v>
      </c>
      <c r="U9">
        <f t="shared" si="7"/>
        <v>277.77777777777635</v>
      </c>
    </row>
    <row r="10" spans="1:21" ht="15" x14ac:dyDescent="0.25">
      <c r="B10" s="6">
        <v>104</v>
      </c>
      <c r="C10" s="6">
        <v>104</v>
      </c>
      <c r="D10" s="6">
        <v>108</v>
      </c>
      <c r="M10" s="6">
        <v>110</v>
      </c>
      <c r="N10" s="6">
        <v>103</v>
      </c>
      <c r="O10" s="6">
        <v>101</v>
      </c>
    </row>
    <row r="11" spans="1:21" ht="15" x14ac:dyDescent="0.25">
      <c r="B11" s="2">
        <v>108</v>
      </c>
      <c r="C11" s="2">
        <v>107</v>
      </c>
      <c r="D11" s="2">
        <v>107</v>
      </c>
      <c r="F11">
        <v>89.95</v>
      </c>
      <c r="G11">
        <f>F11-F9</f>
        <v>0.20000000000000284</v>
      </c>
      <c r="H11">
        <f t="shared" si="1"/>
        <v>0.60000000000000853</v>
      </c>
      <c r="I11">
        <f t="shared" si="2"/>
        <v>99.999999999998579</v>
      </c>
      <c r="J11">
        <f t="shared" si="3"/>
        <v>299.99999999999574</v>
      </c>
      <c r="M11" s="2">
        <v>108</v>
      </c>
      <c r="N11" s="2">
        <v>108</v>
      </c>
      <c r="O11" s="2">
        <v>106.35</v>
      </c>
      <c r="Q11">
        <v>22.382999999999999</v>
      </c>
      <c r="R11">
        <f>Q11-Q9</f>
        <v>0.19999999999999929</v>
      </c>
      <c r="S11">
        <f t="shared" si="5"/>
        <v>0.59999999999999787</v>
      </c>
      <c r="T11">
        <f t="shared" si="6"/>
        <v>100.00000000000036</v>
      </c>
      <c r="U11">
        <f t="shared" si="7"/>
        <v>300.00000000000108</v>
      </c>
    </row>
    <row r="12" spans="1:21" ht="15" x14ac:dyDescent="0.25">
      <c r="B12" s="3">
        <f>AVERAGE(B5:B11)</f>
        <v>106.36</v>
      </c>
      <c r="C12" s="3">
        <f>AVERAGE(C5:C11)</f>
        <v>105</v>
      </c>
      <c r="D12" s="3">
        <f>AVERAGE(D5:D11)</f>
        <v>105.28571428571429</v>
      </c>
      <c r="M12" s="3">
        <f>AVERAGE(M5:M11)</f>
        <v>110.02857142857144</v>
      </c>
      <c r="N12" s="3">
        <f>AVERAGE(N5:N11)</f>
        <v>105.42857142857143</v>
      </c>
      <c r="O12" s="3">
        <f>AVERAGE(O5:O11)</f>
        <v>108.53571428571429</v>
      </c>
    </row>
    <row r="15" spans="1:21" ht="15" x14ac:dyDescent="0.25">
      <c r="A15" s="4" t="s">
        <v>10</v>
      </c>
    </row>
    <row r="17" spans="1:18" ht="15" x14ac:dyDescent="0.25">
      <c r="A17" t="s">
        <v>11</v>
      </c>
      <c r="F17" t="s">
        <v>14</v>
      </c>
      <c r="G17">
        <f>AVERAGE(J5:J11)</f>
        <v>296.08294930875599</v>
      </c>
      <c r="L17" t="s">
        <v>11</v>
      </c>
      <c r="Q17" t="s">
        <v>14</v>
      </c>
      <c r="R17">
        <f>AVERAGE(U5:U11)</f>
        <v>296.29629629629693</v>
      </c>
    </row>
    <row r="18" spans="1:18" ht="15" x14ac:dyDescent="0.25">
      <c r="B18" t="s">
        <v>1</v>
      </c>
      <c r="C18" t="s">
        <v>2</v>
      </c>
      <c r="D18" t="s">
        <v>3</v>
      </c>
      <c r="M18" t="s">
        <v>1</v>
      </c>
      <c r="N18" t="s">
        <v>2</v>
      </c>
      <c r="O18" t="s">
        <v>3</v>
      </c>
    </row>
    <row r="19" spans="1:18" ht="15" x14ac:dyDescent="0.25">
      <c r="B19" s="5">
        <f>B12*1.0459</f>
        <v>111.24192400000001</v>
      </c>
      <c r="C19" s="5">
        <f t="shared" ref="C19:D19" si="8">C12*1.0459</f>
        <v>109.81950000000001</v>
      </c>
      <c r="D19" s="5">
        <f t="shared" si="8"/>
        <v>110.11832857142858</v>
      </c>
      <c r="M19" s="5">
        <f>M12*1.0459</f>
        <v>115.07888285714287</v>
      </c>
      <c r="N19" s="5">
        <f t="shared" ref="N19:O19" si="9">N12*1.0459</f>
        <v>110.26774285714286</v>
      </c>
      <c r="O19" s="5">
        <f t="shared" si="9"/>
        <v>113.51750357142858</v>
      </c>
    </row>
    <row r="21" spans="1:18" ht="15" x14ac:dyDescent="0.25">
      <c r="A21" t="s">
        <v>15</v>
      </c>
      <c r="B21" t="s">
        <v>1</v>
      </c>
      <c r="C21" t="s">
        <v>2</v>
      </c>
      <c r="D21" t="s">
        <v>3</v>
      </c>
      <c r="L21" t="s">
        <v>15</v>
      </c>
      <c r="M21" t="s">
        <v>1</v>
      </c>
      <c r="N21" t="s">
        <v>2</v>
      </c>
      <c r="O21" t="s">
        <v>3</v>
      </c>
    </row>
    <row r="22" spans="1:18" ht="15" x14ac:dyDescent="0.25">
      <c r="B22" s="5">
        <f>B19*0.070307</f>
        <v>7.8210859506680004</v>
      </c>
      <c r="C22" s="5">
        <f t="shared" ref="C22:D22" si="10">C19*0.070307</f>
        <v>7.7210795865000001</v>
      </c>
      <c r="D22" s="5">
        <f t="shared" si="10"/>
        <v>7.7420893268714286</v>
      </c>
      <c r="M22" s="5">
        <f>M19*0.070307</f>
        <v>8.0908510170371439</v>
      </c>
      <c r="N22" s="5">
        <f t="shared" ref="N22:O22" si="11">N19*0.070307</f>
        <v>7.7525941970571424</v>
      </c>
      <c r="O22" s="5">
        <f t="shared" si="11"/>
        <v>7.9810751235964279</v>
      </c>
    </row>
    <row r="24" spans="1:18" ht="15" x14ac:dyDescent="0.25">
      <c r="A24" s="7" t="s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 t="s">
        <v>16</v>
      </c>
      <c r="M24" s="7"/>
      <c r="N24" s="7"/>
      <c r="O24" s="7"/>
    </row>
    <row r="25" spans="1:18" ht="15" x14ac:dyDescent="0.25">
      <c r="A25" s="7"/>
      <c r="B25" s="7" t="s">
        <v>1</v>
      </c>
      <c r="C25" s="7" t="s">
        <v>2</v>
      </c>
      <c r="D25" s="7" t="s">
        <v>3</v>
      </c>
      <c r="E25" s="7"/>
      <c r="F25" s="7"/>
      <c r="G25" s="7"/>
      <c r="H25" s="7"/>
      <c r="I25" s="7"/>
      <c r="J25" s="7"/>
      <c r="K25" s="7"/>
      <c r="L25" s="7"/>
      <c r="M25" s="7" t="s">
        <v>1</v>
      </c>
      <c r="N25" s="7" t="s">
        <v>2</v>
      </c>
      <c r="O25" s="7" t="s">
        <v>3</v>
      </c>
    </row>
    <row r="26" spans="1:18" ht="15" x14ac:dyDescent="0.25">
      <c r="A26" s="7"/>
      <c r="B26" s="7">
        <v>7.4</v>
      </c>
      <c r="C26" s="7">
        <v>7.91</v>
      </c>
      <c r="D26" s="7">
        <v>7.75</v>
      </c>
      <c r="E26" s="7"/>
      <c r="F26" s="7"/>
      <c r="G26" s="7"/>
      <c r="H26" s="7"/>
      <c r="I26" s="7"/>
      <c r="J26" s="7"/>
      <c r="K26" s="7"/>
      <c r="L26" s="7"/>
      <c r="M26" s="7">
        <v>7.43</v>
      </c>
      <c r="N26" s="7">
        <v>7.6</v>
      </c>
      <c r="O26" s="7">
        <v>7.42</v>
      </c>
    </row>
    <row r="29" spans="1:18" x14ac:dyDescent="0.3">
      <c r="A29" t="s">
        <v>17</v>
      </c>
    </row>
    <row r="31" spans="1:18" x14ac:dyDescent="0.3">
      <c r="A31" s="8">
        <v>41923</v>
      </c>
      <c r="B31">
        <v>6.48</v>
      </c>
      <c r="C31">
        <v>6.32</v>
      </c>
      <c r="D31">
        <v>6.56</v>
      </c>
      <c r="M31">
        <v>6.43</v>
      </c>
      <c r="N31">
        <v>6.27</v>
      </c>
      <c r="O31">
        <v>6.74</v>
      </c>
    </row>
    <row r="32" spans="1:18" x14ac:dyDescent="0.3">
      <c r="A32" s="8">
        <v>42624</v>
      </c>
      <c r="B32">
        <f>B26</f>
        <v>7.4</v>
      </c>
      <c r="C32">
        <f t="shared" ref="C32:D32" si="12">C26</f>
        <v>7.91</v>
      </c>
      <c r="D32">
        <f t="shared" si="12"/>
        <v>7.75</v>
      </c>
      <c r="M32">
        <f>M26</f>
        <v>7.43</v>
      </c>
      <c r="N32">
        <f t="shared" ref="N32:O32" si="13">N26</f>
        <v>7.6</v>
      </c>
      <c r="O32">
        <f t="shared" si="13"/>
        <v>7.42</v>
      </c>
    </row>
    <row r="33" spans="1:15" x14ac:dyDescent="0.3">
      <c r="A33" s="8">
        <v>42681</v>
      </c>
      <c r="B33">
        <v>7.22</v>
      </c>
      <c r="C33">
        <v>7.12</v>
      </c>
      <c r="D33">
        <v>7.14</v>
      </c>
      <c r="M33">
        <v>7.47</v>
      </c>
      <c r="N33">
        <v>7.16</v>
      </c>
      <c r="O33">
        <v>7.36</v>
      </c>
    </row>
  </sheetData>
  <mergeCells count="2">
    <mergeCell ref="B3:D3"/>
    <mergeCell ref="M3:O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1"/>
  <sheetViews>
    <sheetView topLeftCell="A7" workbookViewId="0">
      <selection activeCell="B25" sqref="B25"/>
    </sheetView>
  </sheetViews>
  <sheetFormatPr defaultRowHeight="14.4" x14ac:dyDescent="0.3"/>
  <cols>
    <col min="1" max="1" width="12.44140625" customWidth="1"/>
    <col min="8" max="8" width="11.109375" bestFit="1" customWidth="1"/>
  </cols>
  <sheetData>
    <row r="2" spans="1:21" x14ac:dyDescent="0.25">
      <c r="A2" s="4" t="s">
        <v>9</v>
      </c>
    </row>
    <row r="3" spans="1:21" x14ac:dyDescent="0.25">
      <c r="B3" s="9" t="s">
        <v>0</v>
      </c>
      <c r="C3" s="9"/>
      <c r="D3" s="9"/>
      <c r="F3" t="s">
        <v>4</v>
      </c>
      <c r="G3" t="s">
        <v>5</v>
      </c>
      <c r="H3" t="s">
        <v>6</v>
      </c>
      <c r="I3" t="s">
        <v>7</v>
      </c>
      <c r="J3" t="s">
        <v>8</v>
      </c>
      <c r="M3" s="9" t="s">
        <v>12</v>
      </c>
      <c r="N3" s="9"/>
      <c r="O3" s="9"/>
      <c r="Q3" t="s">
        <v>13</v>
      </c>
      <c r="R3" t="s">
        <v>5</v>
      </c>
      <c r="S3" t="s">
        <v>6</v>
      </c>
      <c r="T3" t="s">
        <v>7</v>
      </c>
      <c r="U3" t="s">
        <v>8</v>
      </c>
    </row>
    <row r="4" spans="1:21" x14ac:dyDescent="0.25">
      <c r="B4" t="s">
        <v>1</v>
      </c>
      <c r="C4" t="s">
        <v>2</v>
      </c>
      <c r="D4" t="s">
        <v>3</v>
      </c>
      <c r="F4">
        <v>88.733000000000004</v>
      </c>
      <c r="M4" t="s">
        <v>1</v>
      </c>
      <c r="N4" t="s">
        <v>2</v>
      </c>
      <c r="O4" t="s">
        <v>3</v>
      </c>
      <c r="Q4">
        <v>21.167000000000002</v>
      </c>
    </row>
    <row r="5" spans="1:21" x14ac:dyDescent="0.25">
      <c r="B5" s="1">
        <v>106.35</v>
      </c>
      <c r="C5" s="1">
        <v>112.45</v>
      </c>
      <c r="D5" s="1">
        <v>112.45</v>
      </c>
      <c r="F5">
        <v>88.933000000000007</v>
      </c>
      <c r="G5">
        <f>F5-F4</f>
        <v>0.20000000000000284</v>
      </c>
      <c r="H5">
        <f>G5*3</f>
        <v>0.60000000000000853</v>
      </c>
      <c r="I5">
        <f>60/H5</f>
        <v>99.999999999998579</v>
      </c>
      <c r="J5">
        <f>I5*3</f>
        <v>299.99999999999574</v>
      </c>
      <c r="M5" s="1">
        <v>111.47</v>
      </c>
      <c r="N5" s="1">
        <v>113.43</v>
      </c>
      <c r="O5" s="1">
        <v>108.3</v>
      </c>
      <c r="Q5">
        <v>21.367000000000001</v>
      </c>
      <c r="R5">
        <f>Q5-Q4</f>
        <v>0.19999999999999929</v>
      </c>
      <c r="S5">
        <f>R5*3</f>
        <v>0.59999999999999787</v>
      </c>
      <c r="T5">
        <f>60/S5</f>
        <v>100.00000000000036</v>
      </c>
      <c r="U5">
        <f>T5*3</f>
        <v>300.00000000000108</v>
      </c>
    </row>
    <row r="6" spans="1:21" x14ac:dyDescent="0.25">
      <c r="B6" s="1">
        <v>109.52</v>
      </c>
      <c r="C6" s="1">
        <v>118.55</v>
      </c>
      <c r="D6" s="1">
        <v>112.45</v>
      </c>
      <c r="F6">
        <v>89.15</v>
      </c>
      <c r="G6">
        <f t="shared" ref="G6:G10" si="0">F6-F5</f>
        <v>0.21699999999999875</v>
      </c>
      <c r="H6">
        <f t="shared" ref="H6:H10" si="1">G6*3</f>
        <v>0.65099999999999625</v>
      </c>
      <c r="I6">
        <f t="shared" ref="I6:I10" si="2">60/H6</f>
        <v>92.165898617512056</v>
      </c>
      <c r="J6">
        <f t="shared" ref="J6:J10" si="3">I6*3</f>
        <v>276.49769585253614</v>
      </c>
      <c r="M6" s="1">
        <v>104.39</v>
      </c>
      <c r="N6" s="1">
        <v>111.47</v>
      </c>
      <c r="O6" s="1">
        <v>112.45</v>
      </c>
      <c r="Q6">
        <v>21.567</v>
      </c>
      <c r="R6">
        <f t="shared" ref="R6:R10" si="4">Q6-Q5</f>
        <v>0.19999999999999929</v>
      </c>
      <c r="S6">
        <f t="shared" ref="S6:S10" si="5">R6*3</f>
        <v>0.59999999999999787</v>
      </c>
      <c r="T6">
        <f t="shared" ref="T6:T10" si="6">60/S6</f>
        <v>100.00000000000036</v>
      </c>
      <c r="U6">
        <f t="shared" ref="U6:U10" si="7">T6*3</f>
        <v>300.00000000000108</v>
      </c>
    </row>
    <row r="7" spans="1:21" x14ac:dyDescent="0.25">
      <c r="B7" s="1">
        <v>106.35</v>
      </c>
      <c r="C7" s="1">
        <v>111.47</v>
      </c>
      <c r="D7" s="1">
        <v>110.5</v>
      </c>
      <c r="F7">
        <v>89.35</v>
      </c>
      <c r="G7">
        <f t="shared" si="0"/>
        <v>0.19999999999998863</v>
      </c>
      <c r="H7">
        <f t="shared" si="1"/>
        <v>0.59999999999996589</v>
      </c>
      <c r="I7">
        <f t="shared" si="2"/>
        <v>100.00000000000568</v>
      </c>
      <c r="J7">
        <f t="shared" si="3"/>
        <v>300.00000000001705</v>
      </c>
      <c r="M7" s="1">
        <v>112.45</v>
      </c>
      <c r="N7" s="1">
        <v>111.47</v>
      </c>
      <c r="O7" s="1">
        <v>106.35</v>
      </c>
      <c r="Q7">
        <v>21.766999999999999</v>
      </c>
      <c r="R7">
        <f t="shared" si="4"/>
        <v>0.19999999999999929</v>
      </c>
      <c r="S7">
        <f t="shared" si="5"/>
        <v>0.59999999999999787</v>
      </c>
      <c r="T7">
        <f t="shared" si="6"/>
        <v>100.00000000000036</v>
      </c>
      <c r="U7">
        <f t="shared" si="7"/>
        <v>300.00000000000108</v>
      </c>
    </row>
    <row r="8" spans="1:21" x14ac:dyDescent="0.25">
      <c r="B8" s="1">
        <v>107.32</v>
      </c>
      <c r="C8" s="1">
        <v>117.58</v>
      </c>
      <c r="D8" s="1">
        <v>116.6</v>
      </c>
      <c r="F8">
        <v>89.55</v>
      </c>
      <c r="G8">
        <f t="shared" si="0"/>
        <v>0.20000000000000284</v>
      </c>
      <c r="H8">
        <f t="shared" si="1"/>
        <v>0.60000000000000853</v>
      </c>
      <c r="I8">
        <f t="shared" si="2"/>
        <v>99.999999999998579</v>
      </c>
      <c r="J8">
        <f t="shared" si="3"/>
        <v>299.99999999999574</v>
      </c>
      <c r="M8" s="6">
        <v>105.37</v>
      </c>
      <c r="N8" s="6">
        <v>111.47</v>
      </c>
      <c r="O8" s="6">
        <v>111.47</v>
      </c>
      <c r="Q8">
        <v>21.966999999999999</v>
      </c>
      <c r="R8">
        <f t="shared" si="4"/>
        <v>0.19999999999999929</v>
      </c>
      <c r="S8">
        <f t="shared" si="5"/>
        <v>0.59999999999999787</v>
      </c>
      <c r="T8">
        <f t="shared" si="6"/>
        <v>100.00000000000036</v>
      </c>
      <c r="U8">
        <f t="shared" si="7"/>
        <v>300.00000000000108</v>
      </c>
    </row>
    <row r="9" spans="1:21" x14ac:dyDescent="0.25">
      <c r="B9" s="1">
        <v>112.45</v>
      </c>
      <c r="C9" s="1">
        <v>119.53</v>
      </c>
      <c r="D9" s="1">
        <v>116.6</v>
      </c>
      <c r="F9">
        <v>89.75</v>
      </c>
      <c r="G9">
        <f t="shared" si="0"/>
        <v>0.20000000000000284</v>
      </c>
      <c r="H9">
        <f t="shared" si="1"/>
        <v>0.60000000000000853</v>
      </c>
      <c r="I9">
        <f t="shared" si="2"/>
        <v>99.999999999998579</v>
      </c>
      <c r="J9">
        <f t="shared" si="3"/>
        <v>299.99999999999574</v>
      </c>
      <c r="M9" s="6">
        <v>112.45</v>
      </c>
      <c r="N9" s="6">
        <v>114.4</v>
      </c>
      <c r="O9" s="6">
        <v>111.47</v>
      </c>
      <c r="Q9">
        <v>22.183</v>
      </c>
      <c r="R9">
        <f t="shared" si="4"/>
        <v>0.21600000000000108</v>
      </c>
      <c r="S9">
        <f t="shared" si="5"/>
        <v>0.64800000000000324</v>
      </c>
      <c r="T9">
        <f t="shared" si="6"/>
        <v>92.592592592592126</v>
      </c>
      <c r="U9">
        <f t="shared" si="7"/>
        <v>277.77777777777635</v>
      </c>
    </row>
    <row r="10" spans="1:21" x14ac:dyDescent="0.25">
      <c r="B10" s="2">
        <v>112.45</v>
      </c>
      <c r="C10" s="2">
        <v>119.53</v>
      </c>
      <c r="D10" s="2">
        <v>116.6</v>
      </c>
      <c r="F10">
        <v>89.95</v>
      </c>
      <c r="G10">
        <f t="shared" si="0"/>
        <v>0.20000000000000284</v>
      </c>
      <c r="H10">
        <f t="shared" si="1"/>
        <v>0.60000000000000853</v>
      </c>
      <c r="I10">
        <f t="shared" si="2"/>
        <v>99.999999999998579</v>
      </c>
      <c r="J10">
        <f t="shared" si="3"/>
        <v>299.99999999999574</v>
      </c>
      <c r="M10" s="2">
        <v>110.5</v>
      </c>
      <c r="N10" s="2">
        <v>109.52</v>
      </c>
      <c r="O10" s="2">
        <v>106.35</v>
      </c>
      <c r="Q10">
        <v>22.382999999999999</v>
      </c>
      <c r="R10">
        <f t="shared" si="4"/>
        <v>0.19999999999999929</v>
      </c>
      <c r="S10">
        <f t="shared" si="5"/>
        <v>0.59999999999999787</v>
      </c>
      <c r="T10">
        <f t="shared" si="6"/>
        <v>100.00000000000036</v>
      </c>
      <c r="U10">
        <f t="shared" si="7"/>
        <v>300.00000000000108</v>
      </c>
    </row>
    <row r="11" spans="1:21" x14ac:dyDescent="0.25">
      <c r="B11" s="3">
        <f>AVERAGE(B5:B10)</f>
        <v>109.07333333333334</v>
      </c>
      <c r="C11" s="3">
        <f>AVERAGE(C5:C10)</f>
        <v>116.51833333333333</v>
      </c>
      <c r="D11" s="3">
        <f>AVERAGE(D5:D10)</f>
        <v>114.2</v>
      </c>
      <c r="M11" s="3">
        <f>AVERAGE(M5:M10)</f>
        <v>109.43833333333333</v>
      </c>
      <c r="N11" s="3">
        <f>AVERAGE(N5:N10)</f>
        <v>111.96</v>
      </c>
      <c r="O11" s="3">
        <f>AVERAGE(O5:O10)</f>
        <v>109.39833333333335</v>
      </c>
    </row>
    <row r="14" spans="1:21" x14ac:dyDescent="0.25">
      <c r="A14" s="4" t="s">
        <v>10</v>
      </c>
    </row>
    <row r="16" spans="1:21" x14ac:dyDescent="0.25">
      <c r="A16" t="s">
        <v>11</v>
      </c>
      <c r="F16" t="s">
        <v>14</v>
      </c>
      <c r="G16">
        <f>AVERAGE(J5:J10)</f>
        <v>296.08294930875599</v>
      </c>
      <c r="L16" t="s">
        <v>11</v>
      </c>
      <c r="Q16" t="s">
        <v>14</v>
      </c>
      <c r="R16">
        <f>AVERAGE(U5:U10)</f>
        <v>296.29629629629693</v>
      </c>
    </row>
    <row r="17" spans="1:15" x14ac:dyDescent="0.25">
      <c r="B17" t="s">
        <v>1</v>
      </c>
      <c r="C17" t="s">
        <v>2</v>
      </c>
      <c r="D17" t="s">
        <v>3</v>
      </c>
      <c r="M17" t="s">
        <v>1</v>
      </c>
      <c r="N17" t="s">
        <v>2</v>
      </c>
      <c r="O17" t="s">
        <v>3</v>
      </c>
    </row>
    <row r="18" spans="1:15" x14ac:dyDescent="0.25">
      <c r="B18" s="5">
        <f>B11*1.0459</f>
        <v>114.07979933333334</v>
      </c>
      <c r="C18" s="5">
        <f t="shared" ref="C18:D18" si="8">C11*1.0459</f>
        <v>121.86652483333334</v>
      </c>
      <c r="D18" s="5">
        <f t="shared" si="8"/>
        <v>119.44178000000001</v>
      </c>
      <c r="M18" s="5">
        <f>M11*1.0459</f>
        <v>114.46155283333334</v>
      </c>
      <c r="N18" s="5">
        <f t="shared" ref="N18:O18" si="9">N11*1.0459</f>
        <v>117.098964</v>
      </c>
      <c r="O18" s="5">
        <f t="shared" si="9"/>
        <v>114.41971683333337</v>
      </c>
    </row>
    <row r="20" spans="1:15" x14ac:dyDescent="0.25">
      <c r="A20" t="s">
        <v>15</v>
      </c>
      <c r="B20" t="s">
        <v>1</v>
      </c>
      <c r="C20" t="s">
        <v>2</v>
      </c>
      <c r="D20" t="s">
        <v>3</v>
      </c>
      <c r="L20" t="s">
        <v>15</v>
      </c>
      <c r="M20" t="s">
        <v>1</v>
      </c>
      <c r="N20" t="s">
        <v>2</v>
      </c>
      <c r="O20" t="s">
        <v>3</v>
      </c>
    </row>
    <row r="21" spans="1:15" x14ac:dyDescent="0.25">
      <c r="B21" s="5">
        <f>B18*0.070307</f>
        <v>8.0206084517286662</v>
      </c>
      <c r="C21" s="5">
        <f t="shared" ref="C21:D21" si="10">C18*0.070307</f>
        <v>8.568069761457167</v>
      </c>
      <c r="D21" s="5">
        <f t="shared" si="10"/>
        <v>8.3975932264599997</v>
      </c>
      <c r="M21" s="5">
        <f>M18*0.070307</f>
        <v>8.0474483950531663</v>
      </c>
      <c r="N21" s="5">
        <f t="shared" ref="N21:O21" si="11">N18*0.070307</f>
        <v>8.2328768619479984</v>
      </c>
      <c r="O21" s="5">
        <f t="shared" si="11"/>
        <v>8.0445070314011691</v>
      </c>
    </row>
    <row r="23" spans="1:15" x14ac:dyDescent="0.25">
      <c r="A23" s="7" t="s">
        <v>16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 t="s">
        <v>16</v>
      </c>
      <c r="M23" s="7"/>
      <c r="N23" s="7"/>
      <c r="O23" s="7"/>
    </row>
    <row r="24" spans="1:15" x14ac:dyDescent="0.25">
      <c r="A24" s="7"/>
      <c r="B24" s="7" t="s">
        <v>1</v>
      </c>
      <c r="C24" s="7" t="s">
        <v>2</v>
      </c>
      <c r="D24" s="7" t="s">
        <v>3</v>
      </c>
      <c r="E24" s="7"/>
      <c r="F24" s="7"/>
      <c r="G24" s="7"/>
      <c r="H24" s="7"/>
      <c r="I24" s="7"/>
      <c r="J24" s="7"/>
      <c r="K24" s="7"/>
      <c r="L24" s="7"/>
      <c r="M24" s="7" t="s">
        <v>1</v>
      </c>
      <c r="N24" s="7" t="s">
        <v>2</v>
      </c>
      <c r="O24" s="7" t="s">
        <v>3</v>
      </c>
    </row>
    <row r="25" spans="1:15" x14ac:dyDescent="0.25">
      <c r="A25" s="7"/>
      <c r="B25" s="7">
        <v>7.4</v>
      </c>
      <c r="C25" s="7">
        <v>7.91</v>
      </c>
      <c r="D25" s="7">
        <v>7.75</v>
      </c>
      <c r="E25" s="7"/>
      <c r="F25" s="7"/>
      <c r="G25" s="7"/>
      <c r="H25" s="7"/>
      <c r="I25" s="7"/>
      <c r="J25" s="7"/>
      <c r="K25" s="7"/>
      <c r="L25" s="7"/>
      <c r="M25" s="7">
        <v>7.43</v>
      </c>
      <c r="N25" s="7">
        <v>7.6</v>
      </c>
      <c r="O25" s="7">
        <v>7.42</v>
      </c>
    </row>
    <row r="28" spans="1:15" x14ac:dyDescent="0.25">
      <c r="A28" t="s">
        <v>17</v>
      </c>
    </row>
    <row r="30" spans="1:15" x14ac:dyDescent="0.25">
      <c r="A30" s="8">
        <v>41923</v>
      </c>
      <c r="B30">
        <v>6.48</v>
      </c>
      <c r="C30">
        <v>6.32</v>
      </c>
      <c r="D30">
        <v>6.56</v>
      </c>
      <c r="M30">
        <v>6.43</v>
      </c>
      <c r="N30">
        <v>6.27</v>
      </c>
      <c r="O30">
        <v>6.74</v>
      </c>
    </row>
    <row r="31" spans="1:15" x14ac:dyDescent="0.25">
      <c r="A31" s="8">
        <v>42624</v>
      </c>
      <c r="B31">
        <f>B25</f>
        <v>7.4</v>
      </c>
      <c r="C31">
        <f t="shared" ref="C31:D31" si="12">C25</f>
        <v>7.91</v>
      </c>
      <c r="D31">
        <f t="shared" si="12"/>
        <v>7.75</v>
      </c>
      <c r="M31">
        <f>M25</f>
        <v>7.43</v>
      </c>
      <c r="N31">
        <f t="shared" ref="N31:O31" si="13">N25</f>
        <v>7.6</v>
      </c>
      <c r="O31">
        <f t="shared" si="13"/>
        <v>7.42</v>
      </c>
    </row>
  </sheetData>
  <mergeCells count="2">
    <mergeCell ref="B3:D3"/>
    <mergeCell ref="M3:O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topLeftCell="A10" zoomScaleNormal="100" workbookViewId="0">
      <selection activeCell="B12" sqref="B12"/>
    </sheetView>
  </sheetViews>
  <sheetFormatPr defaultRowHeight="14.4" x14ac:dyDescent="0.3"/>
  <cols>
    <col min="1" max="1" width="12.44140625" customWidth="1"/>
    <col min="6" max="6" width="21.109375" customWidth="1"/>
    <col min="8" max="8" width="11.109375" bestFit="1" customWidth="1"/>
    <col min="10" max="10" width="8.88671875" customWidth="1"/>
    <col min="11" max="11" width="1.5546875" style="28" customWidth="1"/>
    <col min="12" max="12" width="12.33203125" customWidth="1"/>
    <col min="17" max="17" width="11.33203125" bestFit="1" customWidth="1"/>
    <col min="20" max="20" width="10.5546875" bestFit="1" customWidth="1"/>
    <col min="21" max="21" width="11.5546875" bestFit="1" customWidth="1"/>
  </cols>
  <sheetData>
    <row r="1" spans="1:21" s="42" customFormat="1" ht="126" customHeight="1" x14ac:dyDescent="0.3">
      <c r="A1" s="41" t="s">
        <v>30</v>
      </c>
      <c r="B1" s="43" t="s">
        <v>32</v>
      </c>
      <c r="C1" s="44"/>
      <c r="D1" s="45"/>
      <c r="F1" s="46" t="s">
        <v>31</v>
      </c>
      <c r="K1" s="35"/>
    </row>
    <row r="2" spans="1:21" x14ac:dyDescent="0.3">
      <c r="A2" s="4" t="s">
        <v>9</v>
      </c>
      <c r="L2" s="4" t="s">
        <v>9</v>
      </c>
    </row>
    <row r="3" spans="1:21" x14ac:dyDescent="0.3">
      <c r="B3" s="31" t="s">
        <v>20</v>
      </c>
      <c r="C3" s="31"/>
      <c r="D3" s="31"/>
      <c r="F3" s="36" t="s">
        <v>18</v>
      </c>
      <c r="G3" s="13" t="s">
        <v>5</v>
      </c>
      <c r="H3" s="13" t="s">
        <v>6</v>
      </c>
      <c r="I3" s="13" t="s">
        <v>7</v>
      </c>
      <c r="J3" s="37" t="s">
        <v>8</v>
      </c>
      <c r="M3" s="31" t="s">
        <v>21</v>
      </c>
      <c r="N3" s="31"/>
      <c r="O3" s="31"/>
      <c r="Q3" s="36" t="s">
        <v>18</v>
      </c>
      <c r="R3" s="13" t="s">
        <v>5</v>
      </c>
      <c r="S3" s="13" t="s">
        <v>6</v>
      </c>
      <c r="T3" s="13" t="s">
        <v>7</v>
      </c>
      <c r="U3" s="37" t="s">
        <v>8</v>
      </c>
    </row>
    <row r="4" spans="1:21" x14ac:dyDescent="0.3">
      <c r="B4" s="12" t="s">
        <v>1</v>
      </c>
      <c r="C4" s="13" t="s">
        <v>2</v>
      </c>
      <c r="D4" s="14" t="s">
        <v>3</v>
      </c>
      <c r="F4" s="15">
        <v>13.282999999999999</v>
      </c>
      <c r="G4" s="1"/>
      <c r="H4" s="1"/>
      <c r="I4" s="1"/>
      <c r="J4" s="38"/>
      <c r="M4" s="12" t="s">
        <v>1</v>
      </c>
      <c r="N4" s="13" t="s">
        <v>2</v>
      </c>
      <c r="O4" s="14" t="s">
        <v>3</v>
      </c>
      <c r="Q4" s="15">
        <v>20.983000000000001</v>
      </c>
      <c r="R4" s="1"/>
      <c r="S4" s="1"/>
      <c r="T4" s="1"/>
      <c r="U4" s="38"/>
    </row>
    <row r="5" spans="1:21" x14ac:dyDescent="0.3">
      <c r="B5" s="15">
        <v>105.76</v>
      </c>
      <c r="C5" s="1">
        <v>102.65</v>
      </c>
      <c r="D5" s="16">
        <v>104.11</v>
      </c>
      <c r="F5" s="15">
        <v>13.516999999999999</v>
      </c>
      <c r="G5" s="1">
        <f>F5-F4</f>
        <v>0.23399999999999999</v>
      </c>
      <c r="H5" s="1">
        <f>G5*3</f>
        <v>0.70199999999999996</v>
      </c>
      <c r="I5" s="32">
        <f>60/H5</f>
        <v>85.470085470085479</v>
      </c>
      <c r="J5" s="39">
        <f>I5*3</f>
        <v>256.41025641025647</v>
      </c>
      <c r="M5" s="15">
        <v>102.67</v>
      </c>
      <c r="N5" s="1">
        <v>95.87</v>
      </c>
      <c r="O5" s="16">
        <v>101.18</v>
      </c>
      <c r="Q5" s="15">
        <v>21.216999999999999</v>
      </c>
      <c r="R5" s="1">
        <f>Q5-Q4</f>
        <v>0.23399999999999821</v>
      </c>
      <c r="S5" s="1">
        <f>R5*3</f>
        <v>0.70199999999999463</v>
      </c>
      <c r="T5" s="32">
        <f>60/S5</f>
        <v>85.470085470086119</v>
      </c>
      <c r="U5" s="39">
        <f>T5*3</f>
        <v>256.41025641025834</v>
      </c>
    </row>
    <row r="6" spans="1:21" x14ac:dyDescent="0.3">
      <c r="B6" s="15">
        <v>108.71</v>
      </c>
      <c r="C6" s="1">
        <v>103.38</v>
      </c>
      <c r="D6" s="16">
        <v>104.85</v>
      </c>
      <c r="F6" s="15">
        <v>13.75</v>
      </c>
      <c r="G6" s="1">
        <f t="shared" ref="G6:G9" si="0">F6-F5</f>
        <v>0.23300000000000054</v>
      </c>
      <c r="H6" s="1">
        <f t="shared" ref="H6:H11" si="1">G6*3</f>
        <v>0.69900000000000162</v>
      </c>
      <c r="I6" s="32">
        <f t="shared" ref="I6:I11" si="2">60/H6</f>
        <v>85.83690987124443</v>
      </c>
      <c r="J6" s="39">
        <f t="shared" ref="J6:J11" si="3">I6*3</f>
        <v>257.5107296137333</v>
      </c>
      <c r="M6" s="15">
        <v>102.65</v>
      </c>
      <c r="N6" s="1">
        <v>97.34</v>
      </c>
      <c r="O6" s="16">
        <v>101.18</v>
      </c>
      <c r="Q6" s="15">
        <v>21.45</v>
      </c>
      <c r="R6" s="1">
        <f t="shared" ref="R6:R9" si="4">Q6-Q5</f>
        <v>0.23300000000000054</v>
      </c>
      <c r="S6" s="1">
        <f t="shared" ref="S6:S11" si="5">R6*3</f>
        <v>0.69900000000000162</v>
      </c>
      <c r="T6" s="32">
        <f t="shared" ref="T6:T11" si="6">60/S6</f>
        <v>85.83690987124443</v>
      </c>
      <c r="U6" s="39">
        <f t="shared" ref="U6:U11" si="7">T6*3</f>
        <v>257.5107296137333</v>
      </c>
    </row>
    <row r="7" spans="1:21" x14ac:dyDescent="0.3">
      <c r="B7" s="15">
        <v>106.79</v>
      </c>
      <c r="C7" s="1">
        <v>98.8</v>
      </c>
      <c r="D7" s="16">
        <v>101.18</v>
      </c>
      <c r="F7" s="15">
        <v>13.983000000000001</v>
      </c>
      <c r="G7" s="1">
        <f t="shared" si="0"/>
        <v>0.23300000000000054</v>
      </c>
      <c r="H7" s="1">
        <f t="shared" si="1"/>
        <v>0.69900000000000162</v>
      </c>
      <c r="I7" s="32">
        <f t="shared" si="2"/>
        <v>85.83690987124443</v>
      </c>
      <c r="J7" s="39">
        <f t="shared" si="3"/>
        <v>257.5107296137333</v>
      </c>
      <c r="M7" s="15">
        <v>101.18</v>
      </c>
      <c r="N7" s="1">
        <v>94.96</v>
      </c>
      <c r="O7" s="16">
        <v>96.61</v>
      </c>
      <c r="Q7" s="15">
        <v>21.683</v>
      </c>
      <c r="R7" s="1">
        <f t="shared" si="4"/>
        <v>0.23300000000000054</v>
      </c>
      <c r="S7" s="1">
        <f t="shared" si="5"/>
        <v>0.69900000000000162</v>
      </c>
      <c r="T7" s="32">
        <f t="shared" si="6"/>
        <v>85.83690987124443</v>
      </c>
      <c r="U7" s="39">
        <f t="shared" si="7"/>
        <v>257.5107296137333</v>
      </c>
    </row>
    <row r="8" spans="1:21" x14ac:dyDescent="0.3">
      <c r="B8" s="15">
        <v>107.2</v>
      </c>
      <c r="C8" s="1">
        <v>103.38</v>
      </c>
      <c r="D8" s="16">
        <v>101.18</v>
      </c>
      <c r="F8" s="15">
        <v>14.217000000000001</v>
      </c>
      <c r="G8" s="1">
        <f t="shared" si="0"/>
        <v>0.23399999999999999</v>
      </c>
      <c r="H8" s="1">
        <f t="shared" si="1"/>
        <v>0.70199999999999996</v>
      </c>
      <c r="I8" s="32">
        <f t="shared" si="2"/>
        <v>85.470085470085479</v>
      </c>
      <c r="J8" s="39">
        <f t="shared" si="3"/>
        <v>256.41025641025647</v>
      </c>
      <c r="M8" s="18">
        <v>100.27</v>
      </c>
      <c r="N8" s="6">
        <v>98.07</v>
      </c>
      <c r="O8" s="19">
        <v>101.92</v>
      </c>
      <c r="Q8" s="15">
        <v>21.917000000000002</v>
      </c>
      <c r="R8" s="1">
        <f t="shared" si="4"/>
        <v>0.23400000000000176</v>
      </c>
      <c r="S8" s="1">
        <f t="shared" si="5"/>
        <v>0.70200000000000529</v>
      </c>
      <c r="T8" s="32">
        <f t="shared" si="6"/>
        <v>85.470085470084825</v>
      </c>
      <c r="U8" s="39">
        <f t="shared" si="7"/>
        <v>256.41025641025448</v>
      </c>
    </row>
    <row r="9" spans="1:21" x14ac:dyDescent="0.3">
      <c r="B9" s="15">
        <v>106.49</v>
      </c>
      <c r="C9" s="1">
        <v>99.54</v>
      </c>
      <c r="D9" s="16">
        <v>100.27</v>
      </c>
      <c r="F9" s="15">
        <v>14.45</v>
      </c>
      <c r="G9" s="1">
        <f t="shared" si="0"/>
        <v>0.23299999999999876</v>
      </c>
      <c r="H9" s="1">
        <f t="shared" si="1"/>
        <v>0.69899999999999629</v>
      </c>
      <c r="I9" s="32">
        <f t="shared" si="2"/>
        <v>85.836909871245098</v>
      </c>
      <c r="J9" s="39">
        <f t="shared" si="3"/>
        <v>257.51072961373529</v>
      </c>
      <c r="M9" s="18">
        <v>102.65</v>
      </c>
      <c r="N9" s="6">
        <v>98.07</v>
      </c>
      <c r="O9" s="19">
        <v>97.34</v>
      </c>
      <c r="Q9" s="15">
        <v>22.15</v>
      </c>
      <c r="R9" s="1">
        <f t="shared" si="4"/>
        <v>0.23299999999999699</v>
      </c>
      <c r="S9" s="1">
        <f t="shared" si="5"/>
        <v>0.69899999999999096</v>
      </c>
      <c r="T9" s="32">
        <f t="shared" si="6"/>
        <v>85.836909871245751</v>
      </c>
      <c r="U9" s="39">
        <f t="shared" si="7"/>
        <v>257.51072961373723</v>
      </c>
    </row>
    <row r="10" spans="1:21" x14ac:dyDescent="0.3">
      <c r="B10" s="18">
        <v>108.69</v>
      </c>
      <c r="C10" s="6">
        <v>100.27</v>
      </c>
      <c r="D10" s="19">
        <v>98.8</v>
      </c>
      <c r="F10" s="15">
        <v>14.683</v>
      </c>
      <c r="G10" s="1">
        <f>F10-F9</f>
        <v>0.23300000000000054</v>
      </c>
      <c r="H10" s="1">
        <f t="shared" ref="H10" si="8">G10*3</f>
        <v>0.69900000000000162</v>
      </c>
      <c r="I10" s="32">
        <f t="shared" ref="I10" si="9">60/H10</f>
        <v>85.83690987124443</v>
      </c>
      <c r="J10" s="39">
        <f t="shared" ref="J10" si="10">I10*3</f>
        <v>257.5107296137333</v>
      </c>
      <c r="M10" s="18"/>
      <c r="N10" s="6"/>
      <c r="O10" s="19"/>
      <c r="Q10" s="15">
        <v>22.382999999999999</v>
      </c>
      <c r="R10" s="1">
        <f t="shared" ref="R10" si="11">Q10-Q9</f>
        <v>0.23300000000000054</v>
      </c>
      <c r="S10" s="1">
        <f t="shared" ref="S10" si="12">R10*3</f>
        <v>0.69900000000000162</v>
      </c>
      <c r="T10" s="32">
        <f t="shared" ref="T10" si="13">60/S10</f>
        <v>85.83690987124443</v>
      </c>
      <c r="U10" s="39">
        <f t="shared" ref="U10" si="14">T10*3</f>
        <v>257.5107296137333</v>
      </c>
    </row>
    <row r="11" spans="1:21" x14ac:dyDescent="0.3">
      <c r="B11" s="15">
        <v>108.69</v>
      </c>
      <c r="C11" s="1">
        <v>101.92</v>
      </c>
      <c r="D11" s="16"/>
      <c r="F11" s="17">
        <v>14.917</v>
      </c>
      <c r="G11" s="2">
        <f>F11-F10</f>
        <v>0.23399999999999999</v>
      </c>
      <c r="H11" s="2">
        <f t="shared" ref="H11" si="15">G11*3</f>
        <v>0.70199999999999996</v>
      </c>
      <c r="I11" s="33">
        <f t="shared" ref="I11" si="16">60/H11</f>
        <v>85.470085470085479</v>
      </c>
      <c r="J11" s="40">
        <f t="shared" ref="J11" si="17">I11*3</f>
        <v>256.41025641025647</v>
      </c>
      <c r="M11" s="15"/>
      <c r="N11" s="1"/>
      <c r="O11" s="16"/>
      <c r="Q11" s="17">
        <v>22.617000000000001</v>
      </c>
      <c r="R11" s="2">
        <f t="shared" ref="R11" si="18">Q11-Q10</f>
        <v>0.23400000000000176</v>
      </c>
      <c r="S11" s="2">
        <f t="shared" ref="S11" si="19">R11*3</f>
        <v>0.70200000000000529</v>
      </c>
      <c r="T11" s="33">
        <f t="shared" ref="T11" si="20">60/S11</f>
        <v>85.470085470084825</v>
      </c>
      <c r="U11" s="40">
        <f t="shared" ref="U11" si="21">T11*3</f>
        <v>256.41025641025448</v>
      </c>
    </row>
    <row r="12" spans="1:21" ht="15" x14ac:dyDescent="0.25">
      <c r="A12" s="25" t="s">
        <v>22</v>
      </c>
      <c r="B12" s="26">
        <f>AVERAGE(B5:B11)</f>
        <v>107.47571428571428</v>
      </c>
      <c r="C12" s="26">
        <f>AVERAGE(C5:C11)</f>
        <v>101.41999999999999</v>
      </c>
      <c r="D12" s="26">
        <f>AVERAGE(D5:D11)</f>
        <v>101.73166666666667</v>
      </c>
      <c r="E12" s="27" t="s">
        <v>19</v>
      </c>
      <c r="F12" s="25" t="s">
        <v>14</v>
      </c>
      <c r="G12" s="27">
        <f>AVERAGE(J5:J11)</f>
        <v>257.03909824081495</v>
      </c>
      <c r="L12" s="25" t="s">
        <v>22</v>
      </c>
      <c r="M12" s="26">
        <f>AVERAGE(M5:M11)</f>
        <v>101.88399999999999</v>
      </c>
      <c r="N12" s="26">
        <f>AVERAGE(N5:N11)</f>
        <v>96.861999999999995</v>
      </c>
      <c r="O12" s="26">
        <f>AVERAGE(O5:O11)</f>
        <v>99.646000000000001</v>
      </c>
      <c r="P12" s="27" t="s">
        <v>19</v>
      </c>
      <c r="Q12" s="25" t="s">
        <v>14</v>
      </c>
      <c r="R12" s="27">
        <f>AVERAGE(U5:U11)</f>
        <v>257.03909824081495</v>
      </c>
    </row>
    <row r="14" spans="1:21" x14ac:dyDescent="0.3">
      <c r="L14" s="4" t="s">
        <v>10</v>
      </c>
    </row>
    <row r="15" spans="1:21" ht="15" x14ac:dyDescent="0.25">
      <c r="A15" s="4" t="s">
        <v>10</v>
      </c>
    </row>
    <row r="17" spans="1:15" ht="15" x14ac:dyDescent="0.25">
      <c r="A17" t="s">
        <v>11</v>
      </c>
      <c r="L17" s="12" t="s">
        <v>11</v>
      </c>
      <c r="M17" s="13"/>
      <c r="N17" s="13"/>
      <c r="O17" s="14"/>
    </row>
    <row r="18" spans="1:15" ht="15" x14ac:dyDescent="0.25">
      <c r="B18" s="12" t="s">
        <v>1</v>
      </c>
      <c r="C18" s="13" t="s">
        <v>2</v>
      </c>
      <c r="D18" s="14" t="s">
        <v>3</v>
      </c>
      <c r="L18" s="15"/>
      <c r="M18" s="1" t="s">
        <v>1</v>
      </c>
      <c r="N18" s="1" t="s">
        <v>2</v>
      </c>
      <c r="O18" s="16" t="s">
        <v>3</v>
      </c>
    </row>
    <row r="19" spans="1:15" ht="15" x14ac:dyDescent="0.25">
      <c r="B19" s="24">
        <f>B12*1.0459</f>
        <v>112.40884957142856</v>
      </c>
      <c r="C19" s="22">
        <f t="shared" ref="C19:D19" si="22">C12*1.0459</f>
        <v>106.07517799999999</v>
      </c>
      <c r="D19" s="23">
        <f t="shared" si="22"/>
        <v>106.40115016666667</v>
      </c>
      <c r="L19" s="17"/>
      <c r="M19" s="22">
        <f>M12*1.0459</f>
        <v>106.56047559999999</v>
      </c>
      <c r="N19" s="22">
        <f t="shared" ref="N19:O19" si="23">N12*1.0459</f>
        <v>101.30796580000001</v>
      </c>
      <c r="O19" s="23">
        <f t="shared" si="23"/>
        <v>104.21975140000001</v>
      </c>
    </row>
    <row r="21" spans="1:15" ht="15" x14ac:dyDescent="0.25">
      <c r="A21" t="s">
        <v>15</v>
      </c>
      <c r="B21" s="12" t="s">
        <v>1</v>
      </c>
      <c r="C21" s="13" t="s">
        <v>2</v>
      </c>
      <c r="D21" s="14" t="s">
        <v>3</v>
      </c>
      <c r="L21" s="12" t="s">
        <v>15</v>
      </c>
      <c r="M21" s="13" t="s">
        <v>1</v>
      </c>
      <c r="N21" s="13" t="s">
        <v>2</v>
      </c>
      <c r="O21" s="14" t="s">
        <v>3</v>
      </c>
    </row>
    <row r="22" spans="1:15" ht="15" x14ac:dyDescent="0.25">
      <c r="B22" s="24">
        <f>B19*0.070307</f>
        <v>7.9031289868184276</v>
      </c>
      <c r="C22" s="22">
        <f t="shared" ref="C22:D22" si="24">C19*0.070307</f>
        <v>7.457827539645999</v>
      </c>
      <c r="D22" s="23">
        <f t="shared" si="24"/>
        <v>7.4807456647678325</v>
      </c>
      <c r="L22" s="17"/>
      <c r="M22" s="22">
        <f>M19*0.070307</f>
        <v>7.4919473580091989</v>
      </c>
      <c r="N22" s="22">
        <f t="shared" ref="N22:O22" si="25">N19*0.070307</f>
        <v>7.1226591515006001</v>
      </c>
      <c r="O22" s="23">
        <f t="shared" si="25"/>
        <v>7.3273780616798003</v>
      </c>
    </row>
    <row r="24" spans="1:15" ht="15" x14ac:dyDescent="0.25">
      <c r="A24" s="7" t="s">
        <v>16</v>
      </c>
      <c r="B24" s="7"/>
      <c r="C24" s="7"/>
      <c r="D24" s="7"/>
      <c r="E24" s="7"/>
      <c r="F24" s="7"/>
      <c r="G24" s="7"/>
      <c r="H24" s="7"/>
      <c r="I24" s="7"/>
      <c r="J24" s="7"/>
      <c r="L24" s="7" t="s">
        <v>16</v>
      </c>
      <c r="M24" s="7"/>
      <c r="N24" s="7"/>
      <c r="O24" s="7"/>
    </row>
    <row r="25" spans="1:15" x14ac:dyDescent="0.3">
      <c r="A25" s="20"/>
      <c r="B25" s="20" t="s">
        <v>1</v>
      </c>
      <c r="C25" s="20" t="s">
        <v>2</v>
      </c>
      <c r="D25" s="20" t="s">
        <v>3</v>
      </c>
      <c r="E25" s="20"/>
      <c r="F25" s="20"/>
      <c r="G25" s="20"/>
      <c r="H25" s="20"/>
      <c r="I25" s="20"/>
      <c r="J25" s="20"/>
      <c r="K25" s="29"/>
      <c r="L25" s="20"/>
      <c r="M25" s="20" t="s">
        <v>1</v>
      </c>
      <c r="N25" s="20" t="s">
        <v>2</v>
      </c>
      <c r="O25" s="20" t="s">
        <v>3</v>
      </c>
    </row>
    <row r="26" spans="1:15" x14ac:dyDescent="0.3">
      <c r="A26" s="20"/>
      <c r="B26" s="21">
        <v>8</v>
      </c>
      <c r="C26" s="21">
        <v>7.55</v>
      </c>
      <c r="D26" s="21">
        <v>7.58</v>
      </c>
      <c r="E26" s="21"/>
      <c r="F26" s="21"/>
      <c r="G26" s="21"/>
      <c r="H26" s="21"/>
      <c r="I26" s="21"/>
      <c r="J26" s="21"/>
      <c r="K26" s="30"/>
      <c r="L26" s="21"/>
      <c r="M26" s="21">
        <v>7.59</v>
      </c>
      <c r="N26" s="21">
        <v>7.21</v>
      </c>
      <c r="O26" s="21">
        <v>7.42</v>
      </c>
    </row>
    <row r="29" spans="1:15" ht="6.6" customHeight="1" x14ac:dyDescent="0.3">
      <c r="A29" s="28" t="s">
        <v>17</v>
      </c>
      <c r="B29" s="28"/>
      <c r="C29" s="28"/>
      <c r="D29" s="28"/>
      <c r="E29" s="28"/>
      <c r="F29" s="28"/>
      <c r="G29" s="28"/>
      <c r="H29" s="28"/>
      <c r="I29" s="28"/>
      <c r="J29" s="28"/>
      <c r="L29" s="28"/>
      <c r="M29" s="28"/>
      <c r="N29" s="28"/>
      <c r="O29" s="28"/>
    </row>
    <row r="30" spans="1:15" x14ac:dyDescent="0.3">
      <c r="B30" s="4" t="s">
        <v>23</v>
      </c>
      <c r="C30" s="4" t="s">
        <v>24</v>
      </c>
      <c r="D30" s="4" t="s">
        <v>25</v>
      </c>
      <c r="M30" s="4" t="s">
        <v>26</v>
      </c>
      <c r="N30" s="4" t="s">
        <v>27</v>
      </c>
      <c r="O30" s="4" t="s">
        <v>28</v>
      </c>
    </row>
    <row r="31" spans="1:15" x14ac:dyDescent="0.3">
      <c r="A31" s="8">
        <v>41923</v>
      </c>
      <c r="B31" s="10">
        <v>6.48</v>
      </c>
      <c r="C31" s="10">
        <v>6.32</v>
      </c>
      <c r="D31" s="10">
        <v>6.56</v>
      </c>
      <c r="M31">
        <v>6.43</v>
      </c>
      <c r="N31">
        <v>6.27</v>
      </c>
      <c r="O31">
        <v>6.74</v>
      </c>
    </row>
    <row r="32" spans="1:15" x14ac:dyDescent="0.3">
      <c r="A32" s="8">
        <v>42624</v>
      </c>
      <c r="B32" s="10">
        <f>B26</f>
        <v>8</v>
      </c>
      <c r="C32" s="10">
        <f t="shared" ref="C32:D32" si="26">C26</f>
        <v>7.55</v>
      </c>
      <c r="D32" s="10">
        <f t="shared" si="26"/>
        <v>7.58</v>
      </c>
      <c r="M32">
        <f>M26</f>
        <v>7.59</v>
      </c>
      <c r="N32">
        <f t="shared" ref="N32:O32" si="27">N26</f>
        <v>7.21</v>
      </c>
      <c r="O32">
        <f t="shared" si="27"/>
        <v>7.42</v>
      </c>
    </row>
    <row r="33" spans="1:15" x14ac:dyDescent="0.3">
      <c r="A33" s="8">
        <v>42681</v>
      </c>
      <c r="B33" s="10">
        <v>7.22</v>
      </c>
      <c r="C33" s="10">
        <v>7.12</v>
      </c>
      <c r="D33" s="10">
        <v>7.14</v>
      </c>
      <c r="M33">
        <v>7.47</v>
      </c>
      <c r="N33">
        <v>7.16</v>
      </c>
      <c r="O33">
        <v>7.36</v>
      </c>
    </row>
    <row r="34" spans="1:15" x14ac:dyDescent="0.3">
      <c r="A34" s="8">
        <v>43653</v>
      </c>
      <c r="B34" s="10">
        <v>8</v>
      </c>
      <c r="C34" s="10">
        <v>7.55</v>
      </c>
      <c r="D34" s="10">
        <v>7.58</v>
      </c>
      <c r="F34" s="34">
        <v>130000</v>
      </c>
      <c r="G34" t="s">
        <v>29</v>
      </c>
      <c r="M34" s="11">
        <v>7.59</v>
      </c>
      <c r="N34" s="11">
        <v>7.21</v>
      </c>
      <c r="O34" s="11">
        <v>7.42</v>
      </c>
    </row>
  </sheetData>
  <mergeCells count="3">
    <mergeCell ref="B3:D3"/>
    <mergeCell ref="M3:O3"/>
    <mergeCell ref="B1:D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After</vt:lpstr>
      <vt:lpstr>Before</vt:lpstr>
      <vt:lpstr>2019</vt:lpstr>
    </vt:vector>
  </TitlesOfParts>
  <Company>WBGames Montreal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Muratov, Andrei</dc:creator>
  <cp:lastModifiedBy>Andrei</cp:lastModifiedBy>
  <dcterms:created xsi:type="dcterms:W3CDTF">2016-09-14T16:24:59Z</dcterms:created>
  <dcterms:modified xsi:type="dcterms:W3CDTF">2019-07-08T03:03:05Z</dcterms:modified>
</cp:coreProperties>
</file>